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895" activeTab="0"/>
  </bookViews>
  <sheets>
    <sheet name="98" sheetId="1" r:id="rId1"/>
  </sheets>
  <definedNames>
    <definedName name="_xlnm.Print_Titles" localSheetId="0">'98'!$4:$4</definedName>
  </definedNames>
  <calcPr fullCalcOnLoad="1"/>
</workbook>
</file>

<file path=xl/sharedStrings.xml><?xml version="1.0" encoding="utf-8"?>
<sst xmlns="http://schemas.openxmlformats.org/spreadsheetml/2006/main" count="36" uniqueCount="30">
  <si>
    <t>說明</t>
  </si>
  <si>
    <t>中國醫藥大學</t>
  </si>
  <si>
    <t>科目名稱</t>
  </si>
  <si>
    <t>預計固定資產及無形資產變動表</t>
  </si>
  <si>
    <t>本學年度           預計減少金額</t>
  </si>
  <si>
    <t>估計本學年初        結存金額</t>
  </si>
  <si>
    <t>本學年度           預計增加金額</t>
  </si>
  <si>
    <t>截至本學年底止                  預計結存金額</t>
  </si>
  <si>
    <t>固定資產</t>
  </si>
  <si>
    <t xml:space="preserve">  土地</t>
  </si>
  <si>
    <t xml:space="preserve">  土地改良物</t>
  </si>
  <si>
    <t xml:space="preserve">  房屋及建築</t>
  </si>
  <si>
    <t xml:space="preserve">  機器儀器及設備</t>
  </si>
  <si>
    <t xml:space="preserve">  圖書及博物</t>
  </si>
  <si>
    <t xml:space="preserve">  其他設備</t>
  </si>
  <si>
    <t xml:space="preserve">  預付土地、工程及設備款</t>
  </si>
  <si>
    <t xml:space="preserve">  租賃權益改良物</t>
  </si>
  <si>
    <t>累計折舊</t>
  </si>
  <si>
    <t>固定資產淨額</t>
  </si>
  <si>
    <t>無形資產</t>
  </si>
  <si>
    <t xml:space="preserve">  專利權</t>
  </si>
  <si>
    <t xml:space="preserve">  電腦軟體</t>
  </si>
  <si>
    <t>累計攤銷</t>
  </si>
  <si>
    <t>無形資產淨額</t>
  </si>
  <si>
    <t>固定資產及無形資產合計</t>
  </si>
  <si>
    <t xml:space="preserve">                        98學年度</t>
  </si>
  <si>
    <t>第21頁</t>
  </si>
  <si>
    <t>詳如第   23~25   頁</t>
  </si>
  <si>
    <t>詳如第  23~25    頁</t>
  </si>
  <si>
    <t>詳如第  23~25   頁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</si>
</sst>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8"/>
      <name val="標楷體"/>
      <family val="4"/>
    </font>
    <font>
      <sz val="11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7" fontId="3" fillId="0" borderId="9" xfId="15" applyNumberFormat="1" applyFont="1" applyBorder="1" applyAlignment="1">
      <alignment vertical="center"/>
    </xf>
    <xf numFmtId="177" fontId="3" fillId="0" borderId="10" xfId="15" applyNumberFormat="1" applyFont="1" applyBorder="1" applyAlignment="1">
      <alignment vertical="center"/>
    </xf>
    <xf numFmtId="177" fontId="3" fillId="0" borderId="11" xfId="15" applyNumberFormat="1" applyFont="1" applyBorder="1" applyAlignment="1">
      <alignment vertical="center"/>
    </xf>
    <xf numFmtId="177" fontId="3" fillId="0" borderId="12" xfId="15" applyNumberFormat="1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horizontal="center" vertical="center" wrapText="1"/>
    </xf>
    <xf numFmtId="177" fontId="3" fillId="0" borderId="21" xfId="15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7" fontId="3" fillId="0" borderId="24" xfId="15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5">
      <selection activeCell="D26" sqref="D26"/>
    </sheetView>
  </sheetViews>
  <sheetFormatPr defaultColWidth="9.00390625" defaultRowHeight="16.5"/>
  <cols>
    <col min="1" max="1" width="25.875" style="1" customWidth="1"/>
    <col min="2" max="2" width="20.00390625" style="1" customWidth="1"/>
    <col min="3" max="3" width="17.25390625" style="1" customWidth="1"/>
    <col min="4" max="4" width="18.625" style="1" customWidth="1"/>
    <col min="5" max="5" width="17.625" style="1" customWidth="1"/>
    <col min="6" max="6" width="37.25390625" style="1" customWidth="1"/>
    <col min="7" max="16384" width="9.00390625" style="1" customWidth="1"/>
  </cols>
  <sheetData>
    <row r="1" spans="1:6" ht="27.75">
      <c r="A1" s="35" t="s">
        <v>1</v>
      </c>
      <c r="B1" s="35"/>
      <c r="C1" s="35"/>
      <c r="D1" s="35"/>
      <c r="E1" s="35"/>
      <c r="F1" s="35"/>
    </row>
    <row r="2" spans="1:6" ht="43.5" customHeight="1">
      <c r="A2" s="36" t="s">
        <v>3</v>
      </c>
      <c r="B2" s="36"/>
      <c r="C2" s="36"/>
      <c r="D2" s="36"/>
      <c r="E2" s="36"/>
      <c r="F2" s="36"/>
    </row>
    <row r="3" spans="1:6" ht="43.5" customHeight="1" thickBot="1">
      <c r="A3" s="37" t="s">
        <v>25</v>
      </c>
      <c r="B3" s="37"/>
      <c r="C3" s="37"/>
      <c r="D3" s="37"/>
      <c r="E3" s="37"/>
      <c r="F3" s="18" t="s">
        <v>26</v>
      </c>
    </row>
    <row r="4" spans="1:6" ht="40.5" customHeight="1" thickBot="1">
      <c r="A4" s="4" t="s">
        <v>2</v>
      </c>
      <c r="B4" s="19" t="s">
        <v>5</v>
      </c>
      <c r="C4" s="20" t="s">
        <v>6</v>
      </c>
      <c r="D4" s="19" t="s">
        <v>4</v>
      </c>
      <c r="E4" s="21" t="s">
        <v>7</v>
      </c>
      <c r="F4" s="5" t="s">
        <v>0</v>
      </c>
    </row>
    <row r="5" spans="1:6" ht="40.5" customHeight="1" thickTop="1">
      <c r="A5" s="23" t="s">
        <v>8</v>
      </c>
      <c r="B5" s="28">
        <f>SUM(B6:B13)</f>
        <v>5003450959</v>
      </c>
      <c r="C5" s="28">
        <f>SUM(C6:C13)</f>
        <v>174390655</v>
      </c>
      <c r="D5" s="28">
        <f>SUM(D6:D13)</f>
        <v>316958000</v>
      </c>
      <c r="E5" s="28">
        <f>SUM(E6:E13)</f>
        <v>4860883614</v>
      </c>
      <c r="F5" s="24"/>
    </row>
    <row r="6" spans="1:6" ht="30" customHeight="1">
      <c r="A6" s="3" t="s">
        <v>9</v>
      </c>
      <c r="B6" s="11">
        <f>439329343+5920000</f>
        <v>445249343</v>
      </c>
      <c r="C6" s="11">
        <v>0</v>
      </c>
      <c r="D6" s="11">
        <v>0</v>
      </c>
      <c r="E6" s="11">
        <f aca="true" t="shared" si="0" ref="E6:E12">+B6+C6-D6</f>
        <v>445249343</v>
      </c>
      <c r="F6" s="6"/>
    </row>
    <row r="7" spans="1:6" ht="30" customHeight="1">
      <c r="A7" s="2" t="s">
        <v>10</v>
      </c>
      <c r="B7" s="12">
        <v>19978584</v>
      </c>
      <c r="C7" s="12">
        <v>0</v>
      </c>
      <c r="D7" s="12">
        <v>1635000</v>
      </c>
      <c r="E7" s="11">
        <f t="shared" si="0"/>
        <v>18343584</v>
      </c>
      <c r="F7" s="8"/>
    </row>
    <row r="8" spans="1:6" ht="31.5" customHeight="1">
      <c r="A8" s="2" t="s">
        <v>11</v>
      </c>
      <c r="B8" s="12">
        <f>2351841578+50091480+20000000</f>
        <v>2421933058</v>
      </c>
      <c r="C8" s="12">
        <v>32000000</v>
      </c>
      <c r="D8" s="12">
        <f>500000+51110000</f>
        <v>51610000</v>
      </c>
      <c r="E8" s="11">
        <f t="shared" si="0"/>
        <v>2402323058</v>
      </c>
      <c r="F8" s="15" t="s">
        <v>27</v>
      </c>
    </row>
    <row r="9" spans="1:6" ht="37.5" customHeight="1">
      <c r="A9" s="2" t="s">
        <v>12</v>
      </c>
      <c r="B9" s="12">
        <f>1481613670+105512096</f>
        <v>1587125766</v>
      </c>
      <c r="C9" s="12">
        <v>108390655</v>
      </c>
      <c r="D9" s="12">
        <f>10000000-37000+230000000</f>
        <v>239963000</v>
      </c>
      <c r="E9" s="12">
        <f t="shared" si="0"/>
        <v>1455553421</v>
      </c>
      <c r="F9" s="16" t="s">
        <v>28</v>
      </c>
    </row>
    <row r="10" spans="1:10" ht="35.25" customHeight="1">
      <c r="A10" s="3" t="s">
        <v>13</v>
      </c>
      <c r="B10" s="11">
        <v>368925495</v>
      </c>
      <c r="C10" s="11">
        <v>21700000</v>
      </c>
      <c r="D10" s="11">
        <v>0</v>
      </c>
      <c r="E10" s="11">
        <f t="shared" si="0"/>
        <v>390625495</v>
      </c>
      <c r="F10" s="17" t="s">
        <v>29</v>
      </c>
      <c r="I10"/>
      <c r="J10"/>
    </row>
    <row r="11" spans="1:10" ht="30" customHeight="1">
      <c r="A11" s="3" t="s">
        <v>14</v>
      </c>
      <c r="B11" s="11">
        <v>146832713</v>
      </c>
      <c r="C11" s="11">
        <v>11300000</v>
      </c>
      <c r="D11" s="11">
        <f>2750000+21000000</f>
        <v>23750000</v>
      </c>
      <c r="E11" s="11">
        <f t="shared" si="0"/>
        <v>134382713</v>
      </c>
      <c r="F11" s="6"/>
      <c r="I11"/>
      <c r="J11"/>
    </row>
    <row r="12" spans="1:10" ht="36" customHeight="1">
      <c r="A12" s="2" t="s">
        <v>15</v>
      </c>
      <c r="B12" s="12">
        <v>2462000</v>
      </c>
      <c r="C12" s="12">
        <v>0</v>
      </c>
      <c r="D12" s="12">
        <v>0</v>
      </c>
      <c r="E12" s="11">
        <f t="shared" si="0"/>
        <v>2462000</v>
      </c>
      <c r="F12" s="7"/>
      <c r="I12"/>
      <c r="J12"/>
    </row>
    <row r="13" spans="1:10" ht="38.25" customHeight="1" thickBot="1">
      <c r="A13" s="31" t="s">
        <v>16</v>
      </c>
      <c r="B13" s="32">
        <f>8684000+2260000</f>
        <v>10944000</v>
      </c>
      <c r="C13" s="32">
        <v>1000000</v>
      </c>
      <c r="D13" s="32">
        <v>0</v>
      </c>
      <c r="E13" s="32">
        <f>+B13+C13-D13</f>
        <v>11944000</v>
      </c>
      <c r="F13" s="33"/>
      <c r="I13"/>
      <c r="J13"/>
    </row>
    <row r="14" spans="1:10" ht="40.5" customHeight="1" thickTop="1">
      <c r="A14" s="22" t="s">
        <v>17</v>
      </c>
      <c r="B14" s="29">
        <f>SUM(B15:B19)</f>
        <v>1624067673</v>
      </c>
      <c r="C14" s="29">
        <f>SUM(C15:C19)</f>
        <v>168063000</v>
      </c>
      <c r="D14" s="29">
        <f>SUM(D15:D19)</f>
        <v>303745000</v>
      </c>
      <c r="E14" s="11">
        <f aca="true" t="shared" si="1" ref="E14:E19">+B14+C14-D14</f>
        <v>1488385673</v>
      </c>
      <c r="F14" s="30"/>
      <c r="I14"/>
      <c r="J14"/>
    </row>
    <row r="15" spans="1:10" ht="24.75" customHeight="1">
      <c r="A15" s="2" t="s">
        <v>10</v>
      </c>
      <c r="B15" s="13">
        <v>9207549</v>
      </c>
      <c r="C15" s="13">
        <v>1600000</v>
      </c>
      <c r="D15" s="13">
        <v>1635000</v>
      </c>
      <c r="E15" s="11">
        <f t="shared" si="1"/>
        <v>9172549</v>
      </c>
      <c r="F15" s="9"/>
      <c r="I15"/>
      <c r="J15"/>
    </row>
    <row r="16" spans="1:10" ht="27" customHeight="1">
      <c r="A16" s="2" t="s">
        <v>11</v>
      </c>
      <c r="B16" s="12">
        <v>579129783</v>
      </c>
      <c r="C16" s="12">
        <v>50000000</v>
      </c>
      <c r="D16" s="12">
        <v>51110000</v>
      </c>
      <c r="E16" s="12">
        <f t="shared" si="1"/>
        <v>578019783</v>
      </c>
      <c r="F16" s="8"/>
      <c r="I16"/>
      <c r="J16"/>
    </row>
    <row r="17" spans="1:10" ht="25.5" customHeight="1">
      <c r="A17" s="3" t="s">
        <v>12</v>
      </c>
      <c r="B17" s="29">
        <v>950362368</v>
      </c>
      <c r="C17" s="29">
        <f>109000000-37000</f>
        <v>108963000</v>
      </c>
      <c r="D17" s="29">
        <v>230000000</v>
      </c>
      <c r="E17" s="11">
        <f t="shared" si="1"/>
        <v>829325368</v>
      </c>
      <c r="F17" s="30"/>
      <c r="I17"/>
      <c r="J17"/>
    </row>
    <row r="18" spans="1:10" ht="23.25" customHeight="1">
      <c r="A18" s="3" t="s">
        <v>14</v>
      </c>
      <c r="B18" s="13">
        <v>80860503</v>
      </c>
      <c r="C18" s="13">
        <v>7500000</v>
      </c>
      <c r="D18" s="13">
        <v>21000000</v>
      </c>
      <c r="E18" s="11">
        <f t="shared" si="1"/>
        <v>67360503</v>
      </c>
      <c r="F18" s="9"/>
      <c r="I18"/>
      <c r="J18"/>
    </row>
    <row r="19" spans="1:10" ht="23.25" customHeight="1">
      <c r="A19" s="2" t="s">
        <v>16</v>
      </c>
      <c r="B19" s="13">
        <v>4507470</v>
      </c>
      <c r="C19" s="13">
        <v>0</v>
      </c>
      <c r="D19" s="13">
        <v>0</v>
      </c>
      <c r="E19" s="11">
        <f t="shared" si="1"/>
        <v>4507470</v>
      </c>
      <c r="F19" s="9"/>
      <c r="I19"/>
      <c r="J19"/>
    </row>
    <row r="20" spans="1:10" ht="51" customHeight="1">
      <c r="A20" s="25" t="s">
        <v>18</v>
      </c>
      <c r="B20" s="13">
        <f>+B5-B14</f>
        <v>3379383286</v>
      </c>
      <c r="C20" s="13">
        <f>+C5-C14</f>
        <v>6327655</v>
      </c>
      <c r="D20" s="13">
        <f>+D5-D14</f>
        <v>13213000</v>
      </c>
      <c r="E20" s="12">
        <f>+E5-E14</f>
        <v>3372497941</v>
      </c>
      <c r="F20" s="9"/>
      <c r="I20"/>
      <c r="J20"/>
    </row>
    <row r="21" spans="1:10" ht="36" customHeight="1">
      <c r="A21" s="26" t="s">
        <v>19</v>
      </c>
      <c r="B21" s="12">
        <v>44788365</v>
      </c>
      <c r="C21" s="13">
        <f>SUM(C22:C23)</f>
        <v>6230000</v>
      </c>
      <c r="D21" s="13">
        <f>SUM(D22:D23)</f>
        <v>44000</v>
      </c>
      <c r="E21" s="11">
        <f aca="true" t="shared" si="2" ref="E21:E26">+B21+C21-D21</f>
        <v>50974365</v>
      </c>
      <c r="F21" s="9"/>
      <c r="I21"/>
      <c r="J21"/>
    </row>
    <row r="22" spans="1:10" ht="27" customHeight="1">
      <c r="A22" s="3" t="s">
        <v>20</v>
      </c>
      <c r="B22" s="13"/>
      <c r="C22" s="13">
        <v>500000</v>
      </c>
      <c r="D22" s="13">
        <v>0</v>
      </c>
      <c r="E22" s="11">
        <f t="shared" si="2"/>
        <v>500000</v>
      </c>
      <c r="F22" s="9"/>
      <c r="I22"/>
      <c r="J22"/>
    </row>
    <row r="23" spans="1:10" ht="25.5" customHeight="1">
      <c r="A23" s="3" t="s">
        <v>21</v>
      </c>
      <c r="B23" s="12">
        <v>44788365</v>
      </c>
      <c r="C23" s="12">
        <f>6230000-500000</f>
        <v>5730000</v>
      </c>
      <c r="D23" s="12">
        <v>44000</v>
      </c>
      <c r="E23" s="11">
        <f t="shared" si="2"/>
        <v>50474365</v>
      </c>
      <c r="F23" s="9"/>
      <c r="I23"/>
      <c r="J23"/>
    </row>
    <row r="24" spans="1:10" ht="31.5" customHeight="1">
      <c r="A24" s="34" t="s">
        <v>22</v>
      </c>
      <c r="B24" s="29">
        <f>SUM(B25:B25)</f>
        <v>26140307</v>
      </c>
      <c r="C24" s="29">
        <f>SUM(C25:C25)</f>
        <v>37000</v>
      </c>
      <c r="D24" s="29">
        <f>SUM(D25:D25)</f>
        <v>7000</v>
      </c>
      <c r="E24" s="11">
        <f t="shared" si="2"/>
        <v>26170307</v>
      </c>
      <c r="F24" s="30"/>
      <c r="I24"/>
      <c r="J24"/>
    </row>
    <row r="25" spans="1:10" ht="25.5" customHeight="1">
      <c r="A25" s="3" t="s">
        <v>21</v>
      </c>
      <c r="B25" s="13">
        <v>26140307</v>
      </c>
      <c r="C25" s="13">
        <v>37000</v>
      </c>
      <c r="D25" s="13">
        <v>7000</v>
      </c>
      <c r="E25" s="11">
        <f t="shared" si="2"/>
        <v>26170307</v>
      </c>
      <c r="F25" s="9"/>
      <c r="I25"/>
      <c r="J25"/>
    </row>
    <row r="26" spans="1:10" ht="30.75" customHeight="1">
      <c r="A26" s="25" t="s">
        <v>23</v>
      </c>
      <c r="B26" s="13">
        <f>+B21-B24</f>
        <v>18648058</v>
      </c>
      <c r="C26" s="13">
        <f>+C21-C24</f>
        <v>6193000</v>
      </c>
      <c r="D26" s="13">
        <f>+D21-D24</f>
        <v>37000</v>
      </c>
      <c r="E26" s="11">
        <f t="shared" si="2"/>
        <v>24804058</v>
      </c>
      <c r="F26" s="9"/>
      <c r="I26"/>
      <c r="J26"/>
    </row>
    <row r="27" spans="1:10" ht="33.75" customHeight="1" thickBot="1">
      <c r="A27" s="27" t="s">
        <v>24</v>
      </c>
      <c r="B27" s="14">
        <f>+B20+B26</f>
        <v>3398031344</v>
      </c>
      <c r="C27" s="14">
        <f>+C20+C26</f>
        <v>12520655</v>
      </c>
      <c r="D27" s="14">
        <f>+D20+D26</f>
        <v>13250000</v>
      </c>
      <c r="E27" s="14">
        <f>+E20+E26</f>
        <v>3397301999</v>
      </c>
      <c r="F27" s="10"/>
      <c r="I27"/>
      <c r="J27"/>
    </row>
    <row r="28" spans="9:10" ht="16.5">
      <c r="I28"/>
      <c r="J28"/>
    </row>
    <row r="29" spans="9:10" ht="16.5">
      <c r="I29"/>
      <c r="J29"/>
    </row>
  </sheetData>
  <mergeCells count="3">
    <mergeCell ref="A1:F1"/>
    <mergeCell ref="A2:F2"/>
    <mergeCell ref="A3:E3"/>
  </mergeCells>
  <printOptions/>
  <pageMargins left="0.31" right="0.28" top="0.76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ws6</dc:creator>
  <cp:keywords/>
  <dc:description/>
  <cp:lastModifiedBy>會計室</cp:lastModifiedBy>
  <cp:lastPrinted>2010-06-24T09:42:22Z</cp:lastPrinted>
  <dcterms:created xsi:type="dcterms:W3CDTF">2005-06-04T04:52:42Z</dcterms:created>
  <dcterms:modified xsi:type="dcterms:W3CDTF">2010-07-09T06:05:41Z</dcterms:modified>
  <cp:category/>
  <cp:version/>
  <cp:contentType/>
  <cp:contentStatus/>
</cp:coreProperties>
</file>